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M\1 - Synchro\03 - Aktuelle Dateien für Downloads und Seminare\"/>
    </mc:Choice>
  </mc:AlternateContent>
  <xr:revisionPtr revIDLastSave="0" documentId="13_ncr:1_{F52CA4C3-972C-4438-8DE9-E3B54BA390D0}" xr6:coauthVersionLast="47" xr6:coauthVersionMax="47" xr10:uidLastSave="{00000000-0000-0000-0000-000000000000}"/>
  <bookViews>
    <workbookView xWindow="-98" yWindow="-98" windowWidth="23596" windowHeight="15076" xr2:uid="{D3597703-7157-46E0-835D-4E7A84B22191}"/>
  </bookViews>
  <sheets>
    <sheet name="Beratung Umfang berechnen" sheetId="1" r:id="rId1"/>
  </sheets>
  <definedNames>
    <definedName name="_xlnm.Print_Area" localSheetId="0">'Beratung Umfang berechnen'!$A$1:$M$32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B9" i="1"/>
  <c r="F22" i="1"/>
  <c r="J22" i="1" s="1"/>
  <c r="E26" i="1" l="1"/>
  <c r="F26" i="1" s="1"/>
  <c r="J26" i="1" s="1"/>
  <c r="B8" i="1"/>
  <c r="E27" i="1"/>
  <c r="F27" i="1" s="1"/>
  <c r="J27" i="1" s="1"/>
  <c r="E25" i="1"/>
  <c r="F25" i="1" s="1"/>
  <c r="J25" i="1" s="1"/>
  <c r="E6" i="1"/>
  <c r="I19" i="1"/>
  <c r="F19" i="1"/>
  <c r="B10" i="1" s="1"/>
  <c r="E21" i="1" l="1"/>
  <c r="F21" i="1" s="1"/>
  <c r="E28" i="1"/>
  <c r="F28" i="1" s="1"/>
  <c r="G23" i="1"/>
  <c r="I23" i="1" s="1"/>
  <c r="G21" i="1"/>
  <c r="G24" i="1"/>
  <c r="I24" i="1" s="1"/>
  <c r="E23" i="1" l="1"/>
  <c r="E24" i="1" s="1"/>
  <c r="F24" i="1" s="1"/>
  <c r="J24" i="1" s="1"/>
  <c r="I21" i="1"/>
  <c r="I29" i="1" s="1"/>
  <c r="G29" i="1"/>
  <c r="J28" i="1"/>
  <c r="F23" i="1" l="1"/>
  <c r="J23" i="1" s="1"/>
  <c r="J21" i="1"/>
  <c r="E29" i="1"/>
  <c r="F29" i="1" l="1"/>
  <c r="J29" i="1"/>
  <c r="J31" i="1" s="1"/>
</calcChain>
</file>

<file path=xl/sharedStrings.xml><?xml version="1.0" encoding="utf-8"?>
<sst xmlns="http://schemas.openxmlformats.org/spreadsheetml/2006/main" count="59" uniqueCount="43">
  <si>
    <t>Beratungsstrukturen</t>
  </si>
  <si>
    <t>Schulungen in der Häuslichkeit</t>
  </si>
  <si>
    <t>Erneute Kundenbesuche (z.B. 1 x pro Jahr, ohne Anlass)</t>
  </si>
  <si>
    <t>(mitfahrende) Pflege- und Dokumentationsvisiten (pro Kunde)</t>
  </si>
  <si>
    <t>im SGB XI</t>
  </si>
  <si>
    <t>im SGB V</t>
  </si>
  <si>
    <t>Häufigkeit pro Jahr</t>
  </si>
  <si>
    <t>2.)</t>
  </si>
  <si>
    <t>3.)</t>
  </si>
  <si>
    <t>4.)</t>
  </si>
  <si>
    <t>5.)</t>
  </si>
  <si>
    <t>6.)</t>
  </si>
  <si>
    <t>7.)</t>
  </si>
  <si>
    <t>abhängig von der Anzahl der Kunden (gesamt), ohne Doppelzählung:</t>
  </si>
  <si>
    <t>SGB XI</t>
  </si>
  <si>
    <t>SGB V</t>
  </si>
  <si>
    <t>Wie viel Prozent der Kunden am Ende des Jahres sind in der Regel neu dabei?</t>
  </si>
  <si>
    <t>Das heißt, von den Kunden zu Beginn des Jahres werden immer noch versorgt:</t>
  </si>
  <si>
    <t>Aktivitäten</t>
  </si>
  <si>
    <t>Wie hoch ist der Faktor?</t>
  </si>
  <si>
    <t>Wie ist die Zusammensetzung der Kunden in der Anzahl nach ….</t>
  </si>
  <si>
    <t>Bitte geben Sie in den gelb hinterlegten feldern nur Zahlen eingeben, keine Buchstaben</t>
  </si>
  <si>
    <t>Das ergibt, getrennt nach SGB XI und SGB V, 
folgende Anzahl und Dauer:</t>
  </si>
  <si>
    <t xml:space="preserve">Eine Vollzeitstelle entspricht ca. </t>
  </si>
  <si>
    <t>pro Jahr</t>
  </si>
  <si>
    <t>Folgegespräche (z.B. 4 Wo. n. Erstgespräch) / Nachbearbeiten</t>
  </si>
  <si>
    <t>Stellenumfang insgesamt pro Beratungsart</t>
  </si>
  <si>
    <t>- - -</t>
  </si>
  <si>
    <t>mit:</t>
  </si>
  <si>
    <t>1a)</t>
  </si>
  <si>
    <t>1b)</t>
  </si>
  <si>
    <t>Erstgespräche, die nicht zu dauerhaften Einsätzen führen</t>
  </si>
  <si>
    <t>zu klären wäre hier, wer die einzelnen Beratungen durchführt? 1a) und 1b) und 3.) auf jeden Fall durch die Leitung, die anderen durch dafür spezialisierte Pflegefachkräfte</t>
  </si>
  <si>
    <t>Beratungsarten im ambulnaten Pflege- und Betreuungsdienst</t>
  </si>
  <si>
    <t>Beratungsgespräche § 37.3 SGB XI (Sachleistungskunden)</t>
  </si>
  <si>
    <t>Beratungsgespräche § 37.3 SGB XI (externe Kunden)</t>
  </si>
  <si>
    <t>Erstgespräche vor Ort (mit Nachbearbeitung und Einpflege Daten)</t>
  </si>
  <si>
    <r>
      <t xml:space="preserve">Dauer pro Beratungsart </t>
    </r>
    <r>
      <rPr>
        <b/>
        <sz val="11"/>
        <color rgb="FFFF0000"/>
        <rFont val="Arial Narrow"/>
        <family val="2"/>
      </rPr>
      <t>im SGB V</t>
    </r>
  </si>
  <si>
    <r>
      <t xml:space="preserve">Dauer pro Beratungsart
</t>
    </r>
    <r>
      <rPr>
        <b/>
        <sz val="11"/>
        <color rgb="FFFF0000"/>
        <rFont val="Arial Narrow"/>
        <family val="2"/>
      </rPr>
      <t>im SGB XI</t>
    </r>
  </si>
  <si>
    <t>"Wieviel mal mehr Beratungskunden als Gesamtkunden?"</t>
  </si>
  <si>
    <t>oder anders gefragt: Wieviel Prozent Ihrer gesamten Kunden bekommen eine "Schulung in der Häuslichkeit"?</t>
  </si>
  <si>
    <t>PDL</t>
  </si>
  <si>
    <t>= eine oder mehrere Mitarbeiter mit insgesamt: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</si>
</sst>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at.&quot;"/>
    <numFmt numFmtId="165" formatCode="#,##0.00\ &quot;Std.&quot;"/>
    <numFmt numFmtId="166" formatCode="#,##0\ &quot;Std.&quot;"/>
    <numFmt numFmtId="167" formatCode="#,##0.00\ &quot;Stellen&quot;"/>
    <numFmt numFmtId="168" formatCode="#,##0.0\ &quot;Std./Wo.&quot;"/>
  </numFmts>
  <fonts count="14" x14ac:knownFonts="1">
    <font>
      <sz val="11"/>
      <color theme="1"/>
      <name val="Segoe UI Light"/>
      <family val="2"/>
    </font>
    <font>
      <sz val="11"/>
      <color theme="1"/>
      <name val="Segoe UI Light"/>
      <family val="2"/>
    </font>
    <font>
      <sz val="1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8"/>
      <color theme="1"/>
      <name val="Arial Narrow"/>
      <family val="2"/>
    </font>
    <font>
      <sz val="11"/>
      <color rgb="FF000000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theme="9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4506668294322"/>
      </top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/>
      <right style="thin">
        <color theme="9" tint="0.39991454817346722"/>
      </right>
      <top/>
      <bottom style="mediumDashed">
        <color theme="9" tint="0.39988402966399123"/>
      </bottom>
      <diagonal/>
    </border>
    <border>
      <left/>
      <right/>
      <top/>
      <bottom style="mediumDashed">
        <color theme="9" tint="0.39988402966399123"/>
      </bottom>
      <diagonal/>
    </border>
    <border>
      <left/>
      <right/>
      <top style="mediumDashed">
        <color theme="9" tint="0.39988402966399123"/>
      </top>
      <bottom/>
      <diagonal/>
    </border>
    <border>
      <left/>
      <right/>
      <top/>
      <bottom style="mediumDashed">
        <color theme="9" tint="0.39985351115451523"/>
      </bottom>
      <diagonal/>
    </border>
    <border>
      <left/>
      <right style="thin">
        <color theme="9" tint="0.39994506668294322"/>
      </right>
      <top style="mediumDashed">
        <color theme="9" tint="0.39988402966399123"/>
      </top>
      <bottom/>
      <diagonal/>
    </border>
    <border>
      <left/>
      <right style="thin">
        <color theme="9" tint="0.39994506668294322"/>
      </right>
      <top/>
      <bottom style="mediumDashed">
        <color theme="9" tint="0.39985351115451523"/>
      </bottom>
      <diagonal/>
    </border>
    <border>
      <left/>
      <right/>
      <top/>
      <bottom style="mediumDashed">
        <color theme="9" tint="0.39991454817346722"/>
      </bottom>
      <diagonal/>
    </border>
    <border>
      <left/>
      <right style="thin">
        <color theme="9" tint="0.39991454817346722"/>
      </right>
      <top/>
      <bottom style="mediumDashed">
        <color theme="9" tint="0.39991454817346722"/>
      </bottom>
      <diagonal/>
    </border>
    <border>
      <left style="thin">
        <color theme="9" tint="0.39991454817346722"/>
      </left>
      <right/>
      <top/>
      <bottom style="mediumDashed">
        <color theme="9" tint="0.39988402966399123"/>
      </bottom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1454817346722"/>
      </right>
      <top style="mediumDashed">
        <color theme="9" tint="0.39991454817346722"/>
      </top>
      <bottom style="mediumDashed">
        <color theme="9" tint="0.39988402966399123"/>
      </bottom>
      <diagonal/>
    </border>
    <border>
      <left style="thin">
        <color theme="9" tint="0.39988402966399123"/>
      </left>
      <right/>
      <top/>
      <bottom style="thin">
        <color theme="9" tint="0.39988402966399123"/>
      </bottom>
      <diagonal/>
    </border>
    <border>
      <left/>
      <right style="thin">
        <color theme="9" tint="0.39988402966399123"/>
      </right>
      <top/>
      <bottom style="mediumDashed">
        <color theme="9" tint="0.39985351115451523"/>
      </bottom>
      <diagonal/>
    </border>
    <border>
      <left/>
      <right/>
      <top style="thin">
        <color theme="9" tint="0.39985351115451523"/>
      </top>
      <bottom/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 style="thin">
        <color theme="9" tint="0.39991454817346722"/>
      </right>
      <top style="thick">
        <color theme="9" tint="0.399853511154515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ck">
        <color theme="9" tint="0.39985351115451523"/>
      </top>
      <bottom style="thin">
        <color theme="9" tint="0.39991454817346722"/>
      </bottom>
      <diagonal/>
    </border>
    <border>
      <left style="thin">
        <color theme="9" tint="0.39991454817346722"/>
      </left>
      <right style="thick">
        <color theme="9" tint="0.39985351115451523"/>
      </right>
      <top style="thick">
        <color theme="9" tint="0.39985351115451523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ck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ck">
        <color theme="9" tint="0.39985351115451523"/>
      </bottom>
      <diagonal/>
    </border>
    <border>
      <left style="thin">
        <color theme="9" tint="0.39991454817346722"/>
      </left>
      <right style="thick">
        <color theme="9" tint="0.39985351115451523"/>
      </right>
      <top style="thin">
        <color theme="9" tint="0.39991454817346722"/>
      </top>
      <bottom style="thick">
        <color theme="9" tint="0.39985351115451523"/>
      </bottom>
      <diagonal/>
    </border>
    <border>
      <left/>
      <right/>
      <top style="thick">
        <color theme="9" tint="0.39985351115451523"/>
      </top>
      <bottom style="thin">
        <color theme="9" tint="0.39988402966399123"/>
      </bottom>
      <diagonal/>
    </border>
    <border>
      <left/>
      <right/>
      <top style="thin">
        <color theme="9" tint="0.39988402966399123"/>
      </top>
      <bottom style="thick">
        <color theme="9" tint="0.39985351115451523"/>
      </bottom>
      <diagonal/>
    </border>
    <border>
      <left style="thick">
        <color theme="9" tint="0.39982299264503923"/>
      </left>
      <right style="thick">
        <color theme="9" tint="0.39982299264503923"/>
      </right>
      <top style="thick">
        <color theme="9" tint="0.39982299264503923"/>
      </top>
      <bottom/>
      <diagonal/>
    </border>
    <border>
      <left style="thick">
        <color theme="9" tint="0.39982299264503923"/>
      </left>
      <right style="thick">
        <color theme="9" tint="0.39982299264503923"/>
      </right>
      <top/>
      <bottom style="thick">
        <color theme="9" tint="0.399822992645039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166" fontId="2" fillId="3" borderId="4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4" fillId="2" borderId="0" xfId="0" applyFont="1" applyFill="1"/>
    <xf numFmtId="0" fontId="5" fillId="2" borderId="20" xfId="0" applyFont="1" applyFill="1" applyBorder="1"/>
    <xf numFmtId="0" fontId="4" fillId="2" borderId="20" xfId="0" applyFont="1" applyFill="1" applyBorder="1"/>
    <xf numFmtId="0" fontId="4" fillId="2" borderId="19" xfId="0" applyFont="1" applyFill="1" applyBorder="1"/>
    <xf numFmtId="0" fontId="6" fillId="3" borderId="4" xfId="0" applyFont="1" applyFill="1" applyBorder="1" applyAlignment="1" applyProtection="1">
      <alignment horizontal="left" wrapText="1"/>
      <protection locked="0"/>
    </xf>
    <xf numFmtId="9" fontId="4" fillId="2" borderId="19" xfId="0" applyNumberFormat="1" applyFont="1" applyFill="1" applyBorder="1"/>
    <xf numFmtId="0" fontId="4" fillId="2" borderId="20" xfId="0" applyFont="1" applyFill="1" applyBorder="1" applyAlignment="1">
      <alignment horizontal="right"/>
    </xf>
    <xf numFmtId="0" fontId="4" fillId="2" borderId="21" xfId="0" applyFont="1" applyFill="1" applyBorder="1"/>
    <xf numFmtId="0" fontId="4" fillId="2" borderId="2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5" xfId="0" applyFont="1" applyFill="1" applyBorder="1" applyAlignment="1">
      <alignment horizontal="right" wrapText="1"/>
    </xf>
    <xf numFmtId="0" fontId="4" fillId="2" borderId="26" xfId="0" applyFont="1" applyFill="1" applyBorder="1" applyAlignment="1">
      <alignment horizontal="right"/>
    </xf>
    <xf numFmtId="0" fontId="4" fillId="2" borderId="27" xfId="0" applyFont="1" applyFill="1" applyBorder="1"/>
    <xf numFmtId="0" fontId="4" fillId="2" borderId="22" xfId="0" applyFont="1" applyFill="1" applyBorder="1"/>
    <xf numFmtId="0" fontId="4" fillId="2" borderId="24" xfId="0" applyFont="1" applyFill="1" applyBorder="1"/>
    <xf numFmtId="0" fontId="4" fillId="2" borderId="29" xfId="0" applyFont="1" applyFill="1" applyBorder="1" applyAlignment="1">
      <alignment horizontal="right"/>
    </xf>
    <xf numFmtId="168" fontId="2" fillId="3" borderId="4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/>
    <xf numFmtId="0" fontId="4" fillId="2" borderId="17" xfId="0" applyFont="1" applyFill="1" applyBorder="1" applyAlignment="1">
      <alignment horizontal="right" wrapText="1"/>
    </xf>
    <xf numFmtId="0" fontId="4" fillId="2" borderId="18" xfId="0" applyFont="1" applyFill="1" applyBorder="1" applyAlignment="1">
      <alignment horizontal="right" wrapText="1"/>
    </xf>
    <xf numFmtId="164" fontId="6" fillId="2" borderId="17" xfId="0" applyNumberFormat="1" applyFont="1" applyFill="1" applyBorder="1" applyAlignment="1">
      <alignment horizontal="right" wrapText="1"/>
    </xf>
    <xf numFmtId="164" fontId="6" fillId="2" borderId="18" xfId="0" applyNumberFormat="1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/>
    </xf>
    <xf numFmtId="0" fontId="2" fillId="2" borderId="7" xfId="0" applyFont="1" applyFill="1" applyBorder="1" applyAlignment="1">
      <alignment vertical="center"/>
    </xf>
    <xf numFmtId="165" fontId="2" fillId="3" borderId="4" xfId="0" applyNumberFormat="1" applyFont="1" applyFill="1" applyBorder="1" applyAlignment="1" applyProtection="1">
      <alignment vertical="center"/>
      <protection locked="0"/>
    </xf>
    <xf numFmtId="0" fontId="4" fillId="2" borderId="4" xfId="0" applyFont="1" applyFill="1" applyBorder="1"/>
    <xf numFmtId="165" fontId="2" fillId="2" borderId="4" xfId="0" applyNumberFormat="1" applyFont="1" applyFill="1" applyBorder="1" applyAlignment="1">
      <alignment vertical="center"/>
    </xf>
    <xf numFmtId="0" fontId="4" fillId="2" borderId="4" xfId="0" quotePrefix="1" applyFont="1" applyFill="1" applyBorder="1" applyAlignment="1">
      <alignment horizontal="right"/>
    </xf>
    <xf numFmtId="0" fontId="4" fillId="2" borderId="7" xfId="0" applyFont="1" applyFill="1" applyBorder="1"/>
    <xf numFmtId="165" fontId="4" fillId="3" borderId="4" xfId="0" applyNumberFormat="1" applyFont="1" applyFill="1" applyBorder="1" applyProtection="1">
      <protection locked="0"/>
    </xf>
    <xf numFmtId="0" fontId="4" fillId="2" borderId="9" xfId="0" applyFont="1" applyFill="1" applyBorder="1"/>
    <xf numFmtId="0" fontId="4" fillId="2" borderId="13" xfId="0" applyFont="1" applyFill="1" applyBorder="1"/>
    <xf numFmtId="0" fontId="4" fillId="2" borderId="14" xfId="0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/>
    </xf>
    <xf numFmtId="168" fontId="9" fillId="2" borderId="6" xfId="0" applyNumberFormat="1" applyFont="1" applyFill="1" applyBorder="1" applyAlignment="1">
      <alignment vertical="center"/>
    </xf>
    <xf numFmtId="0" fontId="4" fillId="2" borderId="32" xfId="0" quotePrefix="1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167" fontId="4" fillId="2" borderId="0" xfId="0" applyNumberFormat="1" applyFont="1" applyFill="1"/>
    <xf numFmtId="168" fontId="9" fillId="2" borderId="0" xfId="0" applyNumberFormat="1" applyFont="1" applyFill="1" applyAlignment="1">
      <alignment vertical="center"/>
    </xf>
    <xf numFmtId="167" fontId="4" fillId="4" borderId="4" xfId="0" applyNumberFormat="1" applyFont="1" applyFill="1" applyBorder="1"/>
    <xf numFmtId="167" fontId="4" fillId="4" borderId="9" xfId="0" applyNumberFormat="1" applyFont="1" applyFill="1" applyBorder="1"/>
    <xf numFmtId="165" fontId="9" fillId="2" borderId="15" xfId="0" applyNumberFormat="1" applyFont="1" applyFill="1" applyBorder="1" applyAlignment="1">
      <alignment vertical="center"/>
    </xf>
    <xf numFmtId="165" fontId="9" fillId="2" borderId="13" xfId="0" applyNumberFormat="1" applyFont="1" applyFill="1" applyBorder="1" applyAlignment="1">
      <alignment vertical="center"/>
    </xf>
    <xf numFmtId="167" fontId="5" fillId="4" borderId="6" xfId="0" applyNumberFormat="1" applyFont="1" applyFill="1" applyBorder="1"/>
    <xf numFmtId="9" fontId="6" fillId="3" borderId="6" xfId="1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2" fillId="2" borderId="0" xfId="0" applyFont="1" applyFill="1"/>
    <xf numFmtId="3" fontId="7" fillId="2" borderId="0" xfId="0" applyNumberFormat="1" applyFont="1" applyFill="1"/>
    <xf numFmtId="0" fontId="5" fillId="2" borderId="17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2" fillId="2" borderId="33" xfId="0" applyFont="1" applyFill="1" applyBorder="1" applyAlignment="1">
      <alignment vertical="center"/>
    </xf>
    <xf numFmtId="165" fontId="2" fillId="3" borderId="34" xfId="0" applyNumberFormat="1" applyFont="1" applyFill="1" applyBorder="1" applyAlignment="1" applyProtection="1">
      <alignment vertical="center"/>
      <protection locked="0"/>
    </xf>
    <xf numFmtId="0" fontId="4" fillId="2" borderId="34" xfId="0" applyFont="1" applyFill="1" applyBorder="1"/>
    <xf numFmtId="165" fontId="2" fillId="2" borderId="34" xfId="0" applyNumberFormat="1" applyFont="1" applyFill="1" applyBorder="1" applyAlignment="1">
      <alignment vertical="center"/>
    </xf>
    <xf numFmtId="167" fontId="4" fillId="4" borderId="34" xfId="0" applyNumberFormat="1" applyFont="1" applyFill="1" applyBorder="1"/>
    <xf numFmtId="165" fontId="2" fillId="3" borderId="36" xfId="0" applyNumberFormat="1" applyFont="1" applyFill="1" applyBorder="1" applyAlignment="1" applyProtection="1">
      <alignment vertical="center"/>
      <protection locked="0"/>
    </xf>
    <xf numFmtId="167" fontId="4" fillId="4" borderId="37" xfId="0" applyNumberFormat="1" applyFont="1" applyFill="1" applyBorder="1"/>
    <xf numFmtId="165" fontId="2" fillId="3" borderId="39" xfId="0" applyNumberFormat="1" applyFont="1" applyFill="1" applyBorder="1" applyAlignment="1" applyProtection="1">
      <alignment vertical="center"/>
      <protection locked="0"/>
    </xf>
    <xf numFmtId="0" fontId="4" fillId="3" borderId="39" xfId="0" applyFont="1" applyFill="1" applyBorder="1" applyProtection="1">
      <protection locked="0"/>
    </xf>
    <xf numFmtId="167" fontId="4" fillId="4" borderId="40" xfId="0" applyNumberFormat="1" applyFont="1" applyFill="1" applyBorder="1"/>
    <xf numFmtId="0" fontId="4" fillId="5" borderId="41" xfId="0" applyFont="1" applyFill="1" applyBorder="1" applyAlignment="1">
      <alignment horizontal="right"/>
    </xf>
    <xf numFmtId="0" fontId="2" fillId="5" borderId="35" xfId="0" applyFont="1" applyFill="1" applyBorder="1" applyAlignment="1">
      <alignment vertical="center"/>
    </xf>
    <xf numFmtId="0" fontId="4" fillId="5" borderId="42" xfId="0" applyFont="1" applyFill="1" applyBorder="1" applyAlignment="1">
      <alignment horizontal="right"/>
    </xf>
    <xf numFmtId="0" fontId="2" fillId="5" borderId="38" xfId="0" applyFont="1" applyFill="1" applyBorder="1" applyAlignment="1">
      <alignment vertical="center"/>
    </xf>
    <xf numFmtId="0" fontId="4" fillId="5" borderId="36" xfId="0" applyFont="1" applyFill="1" applyBorder="1"/>
    <xf numFmtId="165" fontId="2" fillId="5" borderId="36" xfId="0" applyNumberFormat="1" applyFont="1" applyFill="1" applyBorder="1" applyAlignment="1">
      <alignment vertical="center"/>
    </xf>
    <xf numFmtId="165" fontId="2" fillId="5" borderId="39" xfId="0" applyNumberFormat="1" applyFont="1" applyFill="1" applyBorder="1" applyAlignment="1">
      <alignment vertical="center"/>
    </xf>
    <xf numFmtId="0" fontId="4" fillId="5" borderId="39" xfId="0" quotePrefix="1" applyFont="1" applyFill="1" applyBorder="1" applyAlignment="1">
      <alignment horizontal="right"/>
    </xf>
    <xf numFmtId="165" fontId="2" fillId="5" borderId="39" xfId="0" applyNumberFormat="1" applyFont="1" applyFill="1" applyBorder="1" applyAlignment="1">
      <alignment horizontal="right" vertical="center"/>
    </xf>
    <xf numFmtId="0" fontId="4" fillId="2" borderId="22" xfId="0" quotePrefix="1" applyFont="1" applyFill="1" applyBorder="1" applyAlignment="1">
      <alignment horizontal="right" wrapText="1"/>
    </xf>
    <xf numFmtId="0" fontId="4" fillId="2" borderId="31" xfId="0" quotePrefix="1" applyFont="1" applyFill="1" applyBorder="1" applyAlignment="1">
      <alignment horizontal="right" wrapText="1"/>
    </xf>
    <xf numFmtId="0" fontId="10" fillId="4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0" fontId="8" fillId="2" borderId="9" xfId="0" applyFont="1" applyFill="1" applyBorder="1" applyAlignment="1">
      <alignment horizontal="right" wrapText="1"/>
    </xf>
    <xf numFmtId="0" fontId="8" fillId="2" borderId="12" xfId="0" applyFont="1" applyFill="1" applyBorder="1" applyAlignment="1">
      <alignment horizontal="right" wrapText="1"/>
    </xf>
    <xf numFmtId="0" fontId="6" fillId="2" borderId="0" xfId="0" applyFont="1" applyFill="1" applyAlignment="1">
      <alignment horizontal="left" wrapText="1"/>
    </xf>
    <xf numFmtId="0" fontId="8" fillId="2" borderId="17" xfId="0" applyFont="1" applyFill="1" applyBorder="1" applyAlignment="1">
      <alignment horizontal="right" wrapText="1"/>
    </xf>
    <xf numFmtId="0" fontId="13" fillId="5" borderId="43" xfId="0" applyFont="1" applyFill="1" applyBorder="1" applyAlignment="1">
      <alignment horizontal="center" vertical="center" textRotation="90"/>
    </xf>
    <xf numFmtId="0" fontId="13" fillId="5" borderId="44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9" fontId="6" fillId="3" borderId="4" xfId="1" applyFont="1" applyFill="1" applyBorder="1" applyAlignment="1" applyProtection="1">
      <alignment horizontal="center" wrapText="1"/>
      <protection locked="0"/>
    </xf>
    <xf numFmtId="2" fontId="6" fillId="3" borderId="4" xfId="0" applyNumberFormat="1" applyFont="1" applyFill="1" applyBorder="1" applyAlignment="1" applyProtection="1">
      <alignment horizontal="center" wrapText="1"/>
      <protection locked="0"/>
    </xf>
  </cellXfs>
  <cellStyles count="2">
    <cellStyle name="Prozent" xfId="1" builtinId="5"/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39A1-F4DE-453F-ACF4-4D246E28DD70}">
  <sheetPr>
    <pageSetUpPr fitToPage="1"/>
  </sheetPr>
  <dimension ref="A2:L33"/>
  <sheetViews>
    <sheetView tabSelected="1" topLeftCell="A14" zoomScale="130" zoomScaleNormal="130" workbookViewId="0">
      <selection activeCell="F31" sqref="F31:I31"/>
    </sheetView>
  </sheetViews>
  <sheetFormatPr baseColWidth="10" defaultColWidth="10.796875" defaultRowHeight="13.5" x14ac:dyDescent="0.35"/>
  <cols>
    <col min="1" max="1" width="2.59765625" style="3" customWidth="1"/>
    <col min="2" max="2" width="3.3984375" style="3" customWidth="1"/>
    <col min="3" max="3" width="46.796875" style="3" customWidth="1"/>
    <col min="4" max="4" width="11.59765625" style="3" customWidth="1"/>
    <col min="5" max="6" width="10.59765625" style="3" customWidth="1"/>
    <col min="7" max="7" width="9.59765625" style="3" customWidth="1"/>
    <col min="8" max="9" width="10.59765625" style="3" customWidth="1"/>
    <col min="10" max="10" width="12.59765625" style="3" customWidth="1"/>
    <col min="11" max="11" width="1.796875" style="3" customWidth="1"/>
    <col min="12" max="12" width="13.59765625" style="3" customWidth="1"/>
    <col min="13" max="13" width="2.59765625" style="3" customWidth="1"/>
    <col min="14" max="19" width="15.59765625" style="3" customWidth="1"/>
    <col min="20" max="16384" width="10.796875" style="3"/>
  </cols>
  <sheetData>
    <row r="2" spans="2:10" ht="17.649999999999999" x14ac:dyDescent="0.5">
      <c r="B2" s="2" t="s">
        <v>0</v>
      </c>
    </row>
    <row r="3" spans="2:10" ht="13.9" thickBot="1" x14ac:dyDescent="0.4">
      <c r="B3" s="4" t="s">
        <v>13</v>
      </c>
      <c r="C3" s="5"/>
      <c r="D3" s="6"/>
      <c r="E3" s="7">
        <v>600</v>
      </c>
    </row>
    <row r="4" spans="2:10" ht="4.05" customHeight="1" x14ac:dyDescent="0.35"/>
    <row r="5" spans="2:10" x14ac:dyDescent="0.35">
      <c r="B5" s="3" t="s">
        <v>16</v>
      </c>
      <c r="E5" s="50">
        <v>0.3</v>
      </c>
    </row>
    <row r="6" spans="2:10" ht="13.9" thickBot="1" x14ac:dyDescent="0.4">
      <c r="B6" s="5" t="s">
        <v>17</v>
      </c>
      <c r="C6" s="5"/>
      <c r="D6" s="5"/>
      <c r="E6" s="8">
        <f>1-E5</f>
        <v>0.7</v>
      </c>
    </row>
    <row r="7" spans="2:10" ht="4.05" customHeight="1" x14ac:dyDescent="0.35"/>
    <row r="8" spans="2:10" x14ac:dyDescent="0.35">
      <c r="B8" s="3" t="str">
        <f>CONCATENATE("Gibt es mehr externe Beratungskunden oder weniger als die eigene Kundenanzahl ",E3,"?")</f>
        <v>Gibt es mehr externe Beratungskunden oder weniger als die eigene Kundenanzahl 600?</v>
      </c>
    </row>
    <row r="9" spans="2:10" ht="13.9" thickBot="1" x14ac:dyDescent="0.4">
      <c r="B9" s="5" t="str">
        <f>CONCATENATE("Demnach haben Sie ca. ",E3*I9," Beratungskunden und ca. ",E3*I9*2.5," Beratungsgespräche (extern) pro Jahr.")</f>
        <v>Demnach haben Sie ca. 840 Beratungskunden und ca. 2100 Beratungsgespräche (extern) pro Jahr.</v>
      </c>
      <c r="C9" s="5"/>
      <c r="D9" s="9"/>
      <c r="E9" s="5"/>
      <c r="G9" s="5" t="s">
        <v>19</v>
      </c>
      <c r="H9" s="6"/>
      <c r="I9" s="94">
        <v>1.4</v>
      </c>
    </row>
    <row r="10" spans="2:10" x14ac:dyDescent="0.35">
      <c r="B10" s="86" t="str">
        <f>CONCATENATE("Wie viele Schulungen in der Häuslichkeit sollen Ihre ",(E3*I9)+F19," (externen und Ihre internen SGB XI) Kunden im Durchschnitt pro Jahr bekommen? 
Bitte geben Sie den Faktor an: ")</f>
        <v xml:space="preserve">Wie viele Schulungen in der Häuslichkeit sollen Ihre 1240 (externen und Ihre internen SGB XI) Kunden im Durchschnitt pro Jahr bekommen? 
Bitte geben Sie den Faktor an: </v>
      </c>
      <c r="C10" s="86"/>
      <c r="D10" s="86"/>
      <c r="G10" s="21" t="s">
        <v>39</v>
      </c>
    </row>
    <row r="11" spans="2:10" x14ac:dyDescent="0.35">
      <c r="B11" s="87"/>
      <c r="C11" s="87"/>
      <c r="D11" s="87"/>
    </row>
    <row r="12" spans="2:10" ht="13.9" thickBot="1" x14ac:dyDescent="0.4">
      <c r="B12" s="88"/>
      <c r="C12" s="88"/>
      <c r="D12" s="88"/>
      <c r="E12" s="93">
        <v>0.1</v>
      </c>
      <c r="F12" s="21" t="s">
        <v>40</v>
      </c>
    </row>
    <row r="13" spans="2:10" ht="4.05" customHeight="1" thickBot="1" x14ac:dyDescent="0.4"/>
    <row r="14" spans="2:10" ht="16.350000000000001" customHeight="1" thickBot="1" x14ac:dyDescent="0.4">
      <c r="B14" s="10" t="s">
        <v>20</v>
      </c>
      <c r="C14" s="11"/>
      <c r="D14" s="12" t="s">
        <v>14</v>
      </c>
      <c r="E14" s="12" t="s">
        <v>15</v>
      </c>
      <c r="F14" s="13"/>
      <c r="G14" s="14"/>
      <c r="H14" s="15" t="s">
        <v>23</v>
      </c>
      <c r="I14" s="1">
        <v>1600</v>
      </c>
      <c r="J14" s="16" t="s">
        <v>24</v>
      </c>
    </row>
    <row r="15" spans="2:10" ht="13.9" thickBot="1" x14ac:dyDescent="0.4">
      <c r="B15" s="17"/>
      <c r="C15" s="18"/>
      <c r="D15" s="51">
        <v>400</v>
      </c>
      <c r="E15" s="51">
        <v>300</v>
      </c>
      <c r="H15" s="19" t="s">
        <v>28</v>
      </c>
      <c r="I15" s="20">
        <v>39</v>
      </c>
    </row>
    <row r="16" spans="2:10" ht="12.75" customHeight="1" x14ac:dyDescent="0.35">
      <c r="B16" s="21" t="s">
        <v>21</v>
      </c>
      <c r="D16" s="53" t="str">
        <f>CONCATENATE("= ",E3," Kunden insgesamt o. Doppelzählung")</f>
        <v>= 600 Kunden insgesamt o. Doppelzählung</v>
      </c>
    </row>
    <row r="17" spans="1:12" ht="32.450000000000003" customHeight="1" x14ac:dyDescent="0.35">
      <c r="B17" s="82" t="s">
        <v>33</v>
      </c>
      <c r="C17" s="82"/>
      <c r="D17" s="80" t="s">
        <v>38</v>
      </c>
      <c r="E17" s="90" t="s">
        <v>22</v>
      </c>
      <c r="F17" s="91"/>
      <c r="G17" s="91"/>
      <c r="H17" s="91"/>
      <c r="I17" s="92"/>
      <c r="J17" s="78" t="s">
        <v>26</v>
      </c>
      <c r="K17" s="42"/>
    </row>
    <row r="18" spans="1:12" ht="16.350000000000001" customHeight="1" x14ac:dyDescent="0.35">
      <c r="B18" s="82"/>
      <c r="C18" s="82"/>
      <c r="D18" s="81"/>
      <c r="E18" s="22"/>
      <c r="F18" s="22"/>
      <c r="G18" s="22"/>
      <c r="H18" s="89" t="s">
        <v>37</v>
      </c>
      <c r="I18" s="23"/>
      <c r="J18" s="79"/>
      <c r="K18" s="42"/>
    </row>
    <row r="19" spans="1:12" ht="14.25" customHeight="1" x14ac:dyDescent="0.35">
      <c r="B19" s="82"/>
      <c r="C19" s="82"/>
      <c r="D19" s="81"/>
      <c r="E19" s="83" t="s">
        <v>6</v>
      </c>
      <c r="F19" s="24">
        <f>D15/(D15+E15)*(D15+E15)</f>
        <v>400</v>
      </c>
      <c r="G19" s="83" t="s">
        <v>6</v>
      </c>
      <c r="H19" s="89"/>
      <c r="I19" s="25">
        <f>E15/(D15+E15)*(D15+E15)</f>
        <v>300</v>
      </c>
      <c r="J19" s="79"/>
      <c r="K19" s="42"/>
    </row>
    <row r="20" spans="1:12" ht="14.25" customHeight="1" thickBot="1" x14ac:dyDescent="0.4">
      <c r="B20" s="82"/>
      <c r="C20" s="82"/>
      <c r="D20" s="81"/>
      <c r="E20" s="83"/>
      <c r="F20" s="54" t="s">
        <v>4</v>
      </c>
      <c r="G20" s="83"/>
      <c r="H20" s="89"/>
      <c r="I20" s="55" t="s">
        <v>5</v>
      </c>
      <c r="J20" s="79"/>
      <c r="K20" s="42"/>
    </row>
    <row r="21" spans="1:12" ht="14.25" customHeight="1" thickTop="1" x14ac:dyDescent="0.35">
      <c r="A21" s="84" t="s">
        <v>41</v>
      </c>
      <c r="B21" s="66" t="s">
        <v>29</v>
      </c>
      <c r="C21" s="67" t="s">
        <v>36</v>
      </c>
      <c r="D21" s="61">
        <v>4</v>
      </c>
      <c r="E21" s="70">
        <f>ROUND(F19*E5,0)</f>
        <v>120</v>
      </c>
      <c r="F21" s="71">
        <f>D21*E21</f>
        <v>480</v>
      </c>
      <c r="G21" s="70">
        <f>ROUND(I19*E5,0)</f>
        <v>90</v>
      </c>
      <c r="H21" s="61">
        <v>0.5</v>
      </c>
      <c r="I21" s="71">
        <f>G21*H21</f>
        <v>45</v>
      </c>
      <c r="J21" s="62">
        <f>(F21+I21)/$I$14</f>
        <v>0.328125</v>
      </c>
      <c r="K21" s="43"/>
      <c r="L21" s="77" t="s">
        <v>32</v>
      </c>
    </row>
    <row r="22" spans="1:12" ht="13.9" thickBot="1" x14ac:dyDescent="0.4">
      <c r="A22" s="85"/>
      <c r="B22" s="68" t="s">
        <v>30</v>
      </c>
      <c r="C22" s="69" t="s">
        <v>31</v>
      </c>
      <c r="D22" s="63">
        <v>3</v>
      </c>
      <c r="E22" s="64">
        <v>50</v>
      </c>
      <c r="F22" s="72">
        <f>D22*E22</f>
        <v>150</v>
      </c>
      <c r="G22" s="73" t="s">
        <v>27</v>
      </c>
      <c r="H22" s="73" t="s">
        <v>27</v>
      </c>
      <c r="I22" s="74" t="s">
        <v>27</v>
      </c>
      <c r="J22" s="65">
        <f>F22/$I$14</f>
        <v>9.375E-2</v>
      </c>
      <c r="K22" s="43"/>
      <c r="L22" s="77"/>
    </row>
    <row r="23" spans="1:12" ht="13.9" thickTop="1" x14ac:dyDescent="0.35">
      <c r="B23" s="39" t="s">
        <v>7</v>
      </c>
      <c r="C23" s="56" t="s">
        <v>25</v>
      </c>
      <c r="D23" s="57">
        <v>1</v>
      </c>
      <c r="E23" s="58">
        <f>E21</f>
        <v>120</v>
      </c>
      <c r="F23" s="59">
        <f>D23*E23</f>
        <v>120</v>
      </c>
      <c r="G23" s="58">
        <f>ROUND(I19*E5,0)</f>
        <v>90</v>
      </c>
      <c r="H23" s="57">
        <v>0.25</v>
      </c>
      <c r="I23" s="59">
        <f t="shared" ref="I23:I24" si="0">G23*H23</f>
        <v>22.5</v>
      </c>
      <c r="J23" s="60">
        <f>(F23+I23)/$I$14</f>
        <v>8.9062500000000003E-2</v>
      </c>
      <c r="K23" s="43"/>
      <c r="L23" s="77"/>
    </row>
    <row r="24" spans="1:12" x14ac:dyDescent="0.35">
      <c r="B24" s="26" t="s">
        <v>8</v>
      </c>
      <c r="C24" s="27" t="s">
        <v>2</v>
      </c>
      <c r="D24" s="28">
        <v>1.5</v>
      </c>
      <c r="E24" s="29">
        <f>D15-E23</f>
        <v>280</v>
      </c>
      <c r="F24" s="30">
        <f>D24*E24</f>
        <v>420</v>
      </c>
      <c r="G24" s="29">
        <f>ROUND(I19*E5,0)</f>
        <v>90</v>
      </c>
      <c r="H24" s="28">
        <v>0.5</v>
      </c>
      <c r="I24" s="30">
        <f t="shared" si="0"/>
        <v>45</v>
      </c>
      <c r="J24" s="45">
        <f>(F24+I24)/$I$14</f>
        <v>0.29062500000000002</v>
      </c>
      <c r="K24" s="43"/>
      <c r="L24" s="77"/>
    </row>
    <row r="25" spans="1:12" x14ac:dyDescent="0.35">
      <c r="B25" s="26" t="s">
        <v>9</v>
      </c>
      <c r="C25" s="27" t="s">
        <v>3</v>
      </c>
      <c r="D25" s="28">
        <v>0.33</v>
      </c>
      <c r="E25" s="29">
        <f>D15</f>
        <v>400</v>
      </c>
      <c r="F25" s="30">
        <f>D25*E25</f>
        <v>132</v>
      </c>
      <c r="G25" s="31" t="s">
        <v>27</v>
      </c>
      <c r="H25" s="31" t="s">
        <v>27</v>
      </c>
      <c r="I25" s="37" t="s">
        <v>27</v>
      </c>
      <c r="J25" s="45">
        <f>F25/$I$14</f>
        <v>8.2500000000000004E-2</v>
      </c>
      <c r="K25" s="43"/>
      <c r="L25" s="77"/>
    </row>
    <row r="26" spans="1:12" x14ac:dyDescent="0.35">
      <c r="B26" s="26" t="s">
        <v>10</v>
      </c>
      <c r="C26" s="27" t="s">
        <v>35</v>
      </c>
      <c r="D26" s="28">
        <v>0.75</v>
      </c>
      <c r="E26" s="29">
        <f>I9*E3*3</f>
        <v>2520</v>
      </c>
      <c r="F26" s="30">
        <f t="shared" ref="F26:F28" si="1">D26*E26</f>
        <v>1890</v>
      </c>
      <c r="G26" s="31" t="s">
        <v>27</v>
      </c>
      <c r="H26" s="31" t="s">
        <v>27</v>
      </c>
      <c r="I26" s="37" t="s">
        <v>27</v>
      </c>
      <c r="J26" s="45">
        <f>F26/$I$14</f>
        <v>1.1812499999999999</v>
      </c>
      <c r="K26" s="43"/>
      <c r="L26" s="77"/>
    </row>
    <row r="27" spans="1:12" x14ac:dyDescent="0.35">
      <c r="B27" s="26" t="s">
        <v>11</v>
      </c>
      <c r="C27" s="27" t="s">
        <v>34</v>
      </c>
      <c r="D27" s="28">
        <v>0.75</v>
      </c>
      <c r="E27" s="29">
        <f>D15*2</f>
        <v>800</v>
      </c>
      <c r="F27" s="30">
        <f t="shared" si="1"/>
        <v>600</v>
      </c>
      <c r="G27" s="31" t="s">
        <v>27</v>
      </c>
      <c r="H27" s="31" t="s">
        <v>27</v>
      </c>
      <c r="I27" s="37" t="s">
        <v>27</v>
      </c>
      <c r="J27" s="45">
        <f>F27/$I$14</f>
        <v>0.375</v>
      </c>
      <c r="K27" s="43"/>
      <c r="L27" s="77"/>
    </row>
    <row r="28" spans="1:12" x14ac:dyDescent="0.35">
      <c r="B28" s="26" t="s">
        <v>12</v>
      </c>
      <c r="C28" s="32" t="s">
        <v>1</v>
      </c>
      <c r="D28" s="33">
        <v>1.5</v>
      </c>
      <c r="E28" s="34">
        <f>F19+(I9*E3)</f>
        <v>1240</v>
      </c>
      <c r="F28" s="30">
        <f t="shared" si="1"/>
        <v>1860</v>
      </c>
      <c r="G28" s="31" t="s">
        <v>27</v>
      </c>
      <c r="H28" s="31" t="s">
        <v>27</v>
      </c>
      <c r="I28" s="38" t="s">
        <v>27</v>
      </c>
      <c r="J28" s="46">
        <f>F28/$I$14</f>
        <v>1.1625000000000001</v>
      </c>
      <c r="K28" s="43"/>
      <c r="L28" s="77"/>
    </row>
    <row r="29" spans="1:12" ht="16.350000000000001" customHeight="1" x14ac:dyDescent="0.35">
      <c r="E29" s="35">
        <f>SUM(E21:E28)</f>
        <v>5530</v>
      </c>
      <c r="F29" s="47">
        <f>SUM(F21:F28)</f>
        <v>5652</v>
      </c>
      <c r="G29" s="35">
        <f>SUM(G21:G28)</f>
        <v>270</v>
      </c>
      <c r="I29" s="48">
        <f>SUM(I21:I28)</f>
        <v>112.5</v>
      </c>
      <c r="J29" s="49">
        <f>SUM(J21:J28)</f>
        <v>3.6028125000000002</v>
      </c>
      <c r="K29" s="43"/>
      <c r="L29" s="77"/>
    </row>
    <row r="30" spans="1:12" ht="16.350000000000001" customHeight="1" x14ac:dyDescent="0.35">
      <c r="E30" s="36" t="s">
        <v>18</v>
      </c>
      <c r="G30" s="39" t="s">
        <v>18</v>
      </c>
      <c r="I30" s="41"/>
    </row>
    <row r="31" spans="1:12" ht="16.350000000000001" customHeight="1" thickBot="1" x14ac:dyDescent="0.4">
      <c r="F31" s="75" t="s">
        <v>42</v>
      </c>
      <c r="G31" s="75"/>
      <c r="H31" s="75"/>
      <c r="I31" s="76"/>
      <c r="J31" s="40">
        <f>J29*I15</f>
        <v>140.50968750000001</v>
      </c>
      <c r="K31" s="44"/>
    </row>
    <row r="33" spans="6:6" x14ac:dyDescent="0.35">
      <c r="F33" s="52"/>
    </row>
  </sheetData>
  <sheetProtection sheet="1" objects="1" scenarios="1"/>
  <mergeCells count="11">
    <mergeCell ref="A21:A22"/>
    <mergeCell ref="B10:D12"/>
    <mergeCell ref="H18:H20"/>
    <mergeCell ref="G19:G20"/>
    <mergeCell ref="E17:I17"/>
    <mergeCell ref="F31:I31"/>
    <mergeCell ref="L21:L29"/>
    <mergeCell ref="J17:J20"/>
    <mergeCell ref="D17:D20"/>
    <mergeCell ref="B17:C20"/>
    <mergeCell ref="E19:E20"/>
  </mergeCells>
  <conditionalFormatting sqref="D21:K28 J29:K29 D29:G30 F31 J31:K31">
    <cfRule type="cellIs" dxfId="1" priority="2" operator="equal">
      <formula>0</formula>
    </cfRule>
  </conditionalFormatting>
  <conditionalFormatting sqref="I29:I30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&amp;LDatei: &amp;F, Tabelle: &amp;A&amp;R© 2017 Sießegger Sozialmanagement
Dipl. Kfm. Thomas Sießegger, Hamburg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Beratung Umfang berechnen</vt:lpstr>
      <vt:lpstr>'Beratung Umfang berechnen'!Druckbereich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Sießegger</dc:creator>
  <cp:lastModifiedBy>Thomas Sießegger</cp:lastModifiedBy>
  <cp:lastPrinted>2017-09-13T21:05:00Z</cp:lastPrinted>
  <dcterms:created xsi:type="dcterms:W3CDTF">2017-09-12T21:08:42Z</dcterms:created>
  <dcterms:modified xsi:type="dcterms:W3CDTF">2026-03-17T08:18:00Z</dcterms:modified>
</cp:coreProperties>
</file>